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27795" windowHeight="12090"/>
  </bookViews>
  <sheets>
    <sheet name="2024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50" i="1" l="1"/>
  <c r="C32" i="1"/>
  <c r="C12" i="1" l="1"/>
  <c r="C28" i="1" l="1"/>
  <c r="C26" i="1"/>
  <c r="C30" i="1"/>
  <c r="C20" i="1"/>
  <c r="C29" i="1"/>
  <c r="C19" i="1"/>
  <c r="C25" i="1"/>
  <c r="C10" i="1"/>
  <c r="C41" i="1"/>
  <c r="C38" i="1"/>
  <c r="C37" i="1"/>
  <c r="C17" i="1" l="1"/>
  <c r="C14" i="1"/>
  <c r="C13" i="1"/>
  <c r="C15" i="1"/>
  <c r="C36" i="1"/>
  <c r="C9" i="1"/>
</calcChain>
</file>

<file path=xl/sharedStrings.xml><?xml version="1.0" encoding="utf-8"?>
<sst xmlns="http://schemas.openxmlformats.org/spreadsheetml/2006/main" count="50" uniqueCount="43">
  <si>
    <t>физкультурной и спортивной, оздоровительной работы с обучающимися</t>
  </si>
  <si>
    <t>из средств субсидии на выполнение государственного задания</t>
  </si>
  <si>
    <t>№ п/п</t>
  </si>
  <si>
    <t>Наименование товаров, работ, услуг (направление расходов)</t>
  </si>
  <si>
    <t>Сумма расходов, руб.</t>
  </si>
  <si>
    <t>Поездки спортивных сборных команд, творческих коллективов</t>
  </si>
  <si>
    <t>Приобретение спортивной формы</t>
  </si>
  <si>
    <t>Оплата организационных взносов за участие студентов в фестивалях, конкурсах, соревнованиях на первенство вузов города, области, России (в т.ч. по приглашению)</t>
  </si>
  <si>
    <t>Приобретение театральных билетов</t>
  </si>
  <si>
    <t>Оказание услуг по предоставлению спорт сооружений</t>
  </si>
  <si>
    <t>Оплата услуг фельдшера (при проведении спортивных мероприятий) по ГПД</t>
  </si>
  <si>
    <t>Зар. плата руководителям кружков и тренерам спортивных команд, вкл. страховые взносы</t>
  </si>
  <si>
    <t>Поставка наградной продукции</t>
  </si>
  <si>
    <t>Итого</t>
  </si>
  <si>
    <t>из средств от приносящей доход деятельности</t>
  </si>
  <si>
    <t>Поездки руководителей кружков, тренеров сборных команд</t>
  </si>
  <si>
    <t>Заправка картриджей</t>
  </si>
  <si>
    <t>(по программам высшего образования)</t>
  </si>
  <si>
    <t>Поставка брендированной сувенирной продукции</t>
  </si>
  <si>
    <t>Приобретение товаров для проведения торжественных патриотических мероприятий в составе знаменной группы и парадного расчета</t>
  </si>
  <si>
    <t>Поставка экипировки для игры в хоккей</t>
  </si>
  <si>
    <t>Приобретение спортивного инвентаря для настольного тенниса, мячей</t>
  </si>
  <si>
    <t>Приобретение мебели для кабинета психолога</t>
  </si>
  <si>
    <t>Оказание услуг по предоставлению автотранспорта</t>
  </si>
  <si>
    <t>Изготовление костюмов для музыкальной студии</t>
  </si>
  <si>
    <t>Поставка канцелярских товаров для образовательной программы "Голос поколения", проводимой совместно с министерством образования и науки России</t>
  </si>
  <si>
    <t>Приобретение спортивной формы для греко-римской борьбы, плавания, чирлидинга, баскетбола</t>
  </si>
  <si>
    <t>Поставка светодиодного экрана с системой обработки графического сигнала, бензинового генератора, монитора, планшета, генератора дыма, жидкости для дыма, средства демонстрации потока данных с программным обеспечением</t>
  </si>
  <si>
    <t>Оказание услуг по организации и проведению весеннего студенческого бала "Вечеринка в стиле диско"</t>
  </si>
  <si>
    <t>Услуги по изготовлению флагов</t>
  </si>
  <si>
    <t>Поставка звукового и светового оборудования</t>
  </si>
  <si>
    <t>Поставка, изготовление, монтаж баннера, информационных полей для указателей, юбки баннера</t>
  </si>
  <si>
    <t>Изготовление и поставка сценического павильона</t>
  </si>
  <si>
    <t>Изготовление, поставка, монтаж рамок к металлическим конструкциям</t>
  </si>
  <si>
    <t>Изготовление бомберов, жилетов, футболок с логотипом ОмГТУ</t>
  </si>
  <si>
    <t>Изготовление костюмов для музыкальной группы, танцевальной студии "Рапсодия"</t>
  </si>
  <si>
    <t>Поставка квадрокоптеров и площадок для полетов БПЛА</t>
  </si>
  <si>
    <t>Приобретение спортивного инвентаря для сборных команд по дзюдо, самбо, плаванию, игры бадминтона, настольного тенниса, приобретение мячей</t>
  </si>
  <si>
    <t>Оказание услуг по предоставлению спортивных сооружений для проведения тренировок</t>
  </si>
  <si>
    <t>Оказание услуг по организации выездов обучающихся на базы отдыха Омской области, оказание услуг по экскурчсионным и культурно-развлекательным мероприятиям с организацией питания и проживания с использованием инфраструктуры Муромцевского муниципального района</t>
  </si>
  <si>
    <t>Посещение театральных спектаклей</t>
  </si>
  <si>
    <t>Информация о расходовании средств за 2024 год на организацию культурно-массовой,</t>
  </si>
  <si>
    <t>Посещение обучающимися бассейна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</si>
</sst>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43" fontId="0" fillId="0" borderId="0" xfId="1" applyFon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 vertical="center"/>
    </xf>
    <xf numFmtId="43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43" fontId="0" fillId="0" borderId="0" xfId="1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2" borderId="0" xfId="1" applyFont="1" applyFill="1" applyBorder="1"/>
    <xf numFmtId="43" fontId="0" fillId="0" borderId="0" xfId="0" applyNumberFormat="1" applyBorder="1"/>
    <xf numFmtId="0" fontId="0" fillId="0" borderId="0" xfId="0" applyBorder="1" applyAlignment="1">
      <alignment vertical="center"/>
    </xf>
    <xf numFmtId="43" fontId="0" fillId="0" borderId="0" xfId="1" applyFont="1" applyBorder="1" applyAlignment="1"/>
    <xf numFmtId="0" fontId="0" fillId="0" borderId="0" xfId="0" applyAlignment="1"/>
    <xf numFmtId="0" fontId="0" fillId="0" borderId="1" xfId="0" applyBorder="1" applyAlignment="1">
      <alignment horizontal="center" vertical="center"/>
    </xf>
    <xf numFmtId="43" fontId="0" fillId="2" borderId="1" xfId="1" applyFont="1" applyFill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43" fontId="0" fillId="0" borderId="3" xfId="1" applyFont="1" applyBorder="1" applyAlignment="1">
      <alignment horizontal="center"/>
    </xf>
    <xf numFmtId="43" fontId="0" fillId="0" borderId="0" xfId="1" applyFon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left" vertical="center"/>
    </xf>
    <xf numFmtId="43" fontId="0" fillId="2" borderId="1" xfId="1" applyFont="1" applyFill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6"/>
  <sheetViews>
    <sheetView tabSelected="1" topLeftCell="A24" workbookViewId="0">
      <selection activeCell="F50" sqref="F50"/>
    </sheetView>
  </sheetViews>
  <sheetFormatPr defaultRowHeight="15" x14ac:dyDescent="0.25"/>
  <cols>
    <col min="1" max="1" width="11" customWidth="1"/>
    <col min="2" max="2" width="84.42578125" customWidth="1"/>
    <col min="3" max="3" width="20.28515625" customWidth="1"/>
  </cols>
  <sheetData>
    <row r="2" spans="1:8" x14ac:dyDescent="0.25">
      <c r="A2" s="32" t="s">
        <v>41</v>
      </c>
      <c r="B2" s="32"/>
      <c r="C2" s="32"/>
      <c r="D2" s="21"/>
      <c r="E2" s="21"/>
      <c r="F2" s="21"/>
      <c r="G2" s="21"/>
      <c r="H2" s="1"/>
    </row>
    <row r="3" spans="1:8" x14ac:dyDescent="0.25">
      <c r="A3" s="32" t="s">
        <v>0</v>
      </c>
      <c r="B3" s="32"/>
      <c r="C3" s="32"/>
      <c r="D3" s="21"/>
      <c r="E3" s="21"/>
      <c r="F3" s="21"/>
      <c r="G3" s="21"/>
      <c r="H3" s="1"/>
    </row>
    <row r="4" spans="1:8" x14ac:dyDescent="0.25">
      <c r="A4" s="32" t="s">
        <v>17</v>
      </c>
      <c r="B4" s="32"/>
      <c r="C4" s="32"/>
      <c r="D4" s="21"/>
      <c r="E4" s="21"/>
      <c r="F4" s="21"/>
      <c r="G4" s="2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 t="s">
        <v>1</v>
      </c>
      <c r="C6" s="1"/>
      <c r="D6" s="1"/>
      <c r="E6" s="1"/>
      <c r="F6" s="1"/>
      <c r="G6" s="5"/>
      <c r="H6" s="1"/>
    </row>
    <row r="7" spans="1:8" x14ac:dyDescent="0.25">
      <c r="A7" s="31" t="s">
        <v>2</v>
      </c>
      <c r="B7" s="31" t="s">
        <v>3</v>
      </c>
      <c r="C7" s="31" t="s">
        <v>4</v>
      </c>
      <c r="D7" s="14"/>
      <c r="E7" s="15"/>
      <c r="F7" s="29"/>
      <c r="G7" s="29"/>
      <c r="H7" s="16"/>
    </row>
    <row r="8" spans="1:8" x14ac:dyDescent="0.25">
      <c r="A8" s="31"/>
      <c r="B8" s="31"/>
      <c r="C8" s="31"/>
      <c r="D8" s="15"/>
      <c r="E8" s="15"/>
      <c r="F8" s="15"/>
      <c r="G8" s="15"/>
      <c r="H8" s="16"/>
    </row>
    <row r="9" spans="1:8" x14ac:dyDescent="0.25">
      <c r="A9" s="2">
        <v>1</v>
      </c>
      <c r="B9" s="3" t="s">
        <v>5</v>
      </c>
      <c r="C9" s="23">
        <f>1587703.41+1447888.88</f>
        <v>3035592.29</v>
      </c>
      <c r="D9" s="17"/>
      <c r="E9" s="17"/>
      <c r="F9" s="13"/>
      <c r="G9" s="13"/>
      <c r="H9" s="16"/>
    </row>
    <row r="10" spans="1:8" ht="30" x14ac:dyDescent="0.25">
      <c r="A10" s="2">
        <v>2</v>
      </c>
      <c r="B10" s="9" t="s">
        <v>37</v>
      </c>
      <c r="C10" s="23">
        <f>182559.75+370830+320739.75+121334+34010+171960</f>
        <v>1201433.5</v>
      </c>
      <c r="D10" s="17"/>
      <c r="E10" s="17"/>
      <c r="F10" s="13"/>
      <c r="G10" s="13"/>
      <c r="H10" s="16"/>
    </row>
    <row r="11" spans="1:8" s="1" customFormat="1" x14ac:dyDescent="0.25">
      <c r="A11" s="2">
        <v>3</v>
      </c>
      <c r="B11" s="3" t="s">
        <v>20</v>
      </c>
      <c r="C11" s="23">
        <v>466973</v>
      </c>
      <c r="D11" s="17"/>
      <c r="E11" s="17"/>
      <c r="F11" s="13"/>
      <c r="G11" s="13"/>
      <c r="H11" s="16"/>
    </row>
    <row r="12" spans="1:8" ht="30" x14ac:dyDescent="0.25">
      <c r="A12" s="2">
        <v>4</v>
      </c>
      <c r="B12" s="9" t="s">
        <v>26</v>
      </c>
      <c r="C12" s="23">
        <f>13050+359800+72800+456503+171100+39500</f>
        <v>1112753</v>
      </c>
      <c r="D12" s="17"/>
      <c r="E12" s="17"/>
      <c r="F12" s="13"/>
      <c r="G12" s="13"/>
      <c r="H12" s="16"/>
    </row>
    <row r="13" spans="1:8" ht="30.75" customHeight="1" x14ac:dyDescent="0.25">
      <c r="A13" s="6">
        <v>5</v>
      </c>
      <c r="B13" s="9" t="s">
        <v>7</v>
      </c>
      <c r="C13" s="23">
        <f>542030.6+437680</f>
        <v>979710.6</v>
      </c>
      <c r="D13" s="17"/>
      <c r="E13" s="17"/>
      <c r="F13" s="13"/>
      <c r="G13" s="13"/>
      <c r="H13" s="16"/>
    </row>
    <row r="14" spans="1:8" x14ac:dyDescent="0.25">
      <c r="A14" s="6">
        <v>6</v>
      </c>
      <c r="B14" s="3" t="s">
        <v>40</v>
      </c>
      <c r="C14" s="23">
        <f>399990</f>
        <v>399990</v>
      </c>
      <c r="D14" s="17"/>
      <c r="E14" s="17"/>
      <c r="F14" s="13"/>
      <c r="G14" s="13"/>
      <c r="H14" s="16"/>
    </row>
    <row r="15" spans="1:8" x14ac:dyDescent="0.25">
      <c r="A15" s="6">
        <v>7</v>
      </c>
      <c r="B15" s="3" t="s">
        <v>38</v>
      </c>
      <c r="C15" s="23">
        <f>45000+809491</f>
        <v>854491</v>
      </c>
      <c r="D15" s="17"/>
      <c r="E15" s="17"/>
      <c r="F15" s="13"/>
      <c r="G15" s="13"/>
      <c r="H15" s="16"/>
    </row>
    <row r="16" spans="1:8" x14ac:dyDescent="0.25">
      <c r="A16" s="6">
        <v>8</v>
      </c>
      <c r="B16" s="3" t="s">
        <v>10</v>
      </c>
      <c r="C16" s="23">
        <v>51865</v>
      </c>
      <c r="D16" s="17"/>
      <c r="E16" s="17"/>
      <c r="F16" s="13"/>
      <c r="G16" s="13"/>
      <c r="H16" s="16"/>
    </row>
    <row r="17" spans="1:8" x14ac:dyDescent="0.25">
      <c r="A17" s="6">
        <v>9</v>
      </c>
      <c r="B17" s="3" t="s">
        <v>18</v>
      </c>
      <c r="C17" s="23">
        <f>37200+229750+65100</f>
        <v>332050</v>
      </c>
      <c r="D17" s="17"/>
      <c r="E17" s="17"/>
      <c r="F17" s="13"/>
      <c r="G17" s="13"/>
      <c r="H17" s="16"/>
    </row>
    <row r="18" spans="1:8" s="1" customFormat="1" ht="30" x14ac:dyDescent="0.25">
      <c r="A18" s="6">
        <v>10</v>
      </c>
      <c r="B18" s="9" t="s">
        <v>19</v>
      </c>
      <c r="C18" s="23">
        <v>110680</v>
      </c>
      <c r="D18" s="17"/>
      <c r="E18" s="17"/>
      <c r="F18" s="13"/>
      <c r="G18" s="13"/>
      <c r="H18" s="16"/>
    </row>
    <row r="19" spans="1:8" ht="45" x14ac:dyDescent="0.25">
      <c r="A19" s="6">
        <v>11</v>
      </c>
      <c r="B19" s="9" t="s">
        <v>27</v>
      </c>
      <c r="C19" s="23">
        <f>3248950+341050+171600+230676+114400+23520+1378797.75</f>
        <v>5508993.75</v>
      </c>
      <c r="D19" s="17"/>
      <c r="E19" s="17"/>
      <c r="F19" s="13"/>
      <c r="G19" s="13"/>
      <c r="H19" s="16"/>
    </row>
    <row r="20" spans="1:8" s="1" customFormat="1" x14ac:dyDescent="0.25">
      <c r="A20" s="6">
        <v>12</v>
      </c>
      <c r="B20" s="9" t="s">
        <v>30</v>
      </c>
      <c r="C20" s="23">
        <f>1132140+235400</f>
        <v>1367540</v>
      </c>
      <c r="D20" s="17"/>
      <c r="E20" s="17"/>
      <c r="F20" s="13"/>
      <c r="G20" s="13"/>
      <c r="H20" s="16"/>
    </row>
    <row r="21" spans="1:8" s="1" customFormat="1" ht="30" x14ac:dyDescent="0.25">
      <c r="A21" s="6">
        <v>13</v>
      </c>
      <c r="B21" s="9" t="s">
        <v>28</v>
      </c>
      <c r="C21" s="23">
        <v>537890</v>
      </c>
      <c r="D21" s="17"/>
      <c r="E21" s="17"/>
      <c r="F21" s="13"/>
      <c r="G21" s="13"/>
      <c r="H21" s="16"/>
    </row>
    <row r="22" spans="1:8" s="1" customFormat="1" x14ac:dyDescent="0.25">
      <c r="A22" s="6">
        <v>14</v>
      </c>
      <c r="B22" s="3" t="s">
        <v>32</v>
      </c>
      <c r="C22" s="23">
        <v>370000</v>
      </c>
      <c r="D22" s="17"/>
      <c r="E22" s="17"/>
      <c r="F22" s="13"/>
      <c r="G22" s="13"/>
      <c r="H22" s="16"/>
    </row>
    <row r="23" spans="1:8" s="1" customFormat="1" x14ac:dyDescent="0.25">
      <c r="A23" s="6">
        <v>15</v>
      </c>
      <c r="B23" s="3" t="s">
        <v>33</v>
      </c>
      <c r="C23" s="23">
        <v>169200</v>
      </c>
      <c r="D23" s="17"/>
      <c r="E23" s="17"/>
      <c r="F23" s="13"/>
      <c r="G23" s="13"/>
      <c r="H23" s="16"/>
    </row>
    <row r="24" spans="1:8" x14ac:dyDescent="0.25">
      <c r="A24" s="6">
        <v>16</v>
      </c>
      <c r="B24" s="3" t="s">
        <v>11</v>
      </c>
      <c r="C24" s="23">
        <v>5264555.18</v>
      </c>
      <c r="D24" s="17"/>
      <c r="E24" s="17"/>
      <c r="F24" s="13"/>
      <c r="G24" s="13"/>
      <c r="H24" s="16"/>
    </row>
    <row r="25" spans="1:8" ht="60" x14ac:dyDescent="0.25">
      <c r="A25" s="6">
        <v>17</v>
      </c>
      <c r="B25" s="9" t="s">
        <v>39</v>
      </c>
      <c r="C25" s="23">
        <f>1507000+5563750+330000</f>
        <v>7400750</v>
      </c>
      <c r="D25" s="13"/>
      <c r="E25" s="13"/>
      <c r="F25" s="13"/>
      <c r="G25" s="13"/>
      <c r="H25" s="16"/>
    </row>
    <row r="26" spans="1:8" s="1" customFormat="1" x14ac:dyDescent="0.25">
      <c r="A26" s="6">
        <v>18</v>
      </c>
      <c r="B26" s="9" t="s">
        <v>34</v>
      </c>
      <c r="C26" s="23">
        <f>271972.57+9561.93</f>
        <v>281534.5</v>
      </c>
      <c r="D26" s="13"/>
      <c r="E26" s="13"/>
      <c r="F26" s="13"/>
      <c r="G26" s="13"/>
      <c r="H26" s="16"/>
    </row>
    <row r="27" spans="1:8" x14ac:dyDescent="0.25">
      <c r="A27" s="6">
        <v>19</v>
      </c>
      <c r="B27" s="3" t="s">
        <v>12</v>
      </c>
      <c r="C27" s="23">
        <v>193731.5</v>
      </c>
      <c r="D27" s="13"/>
      <c r="E27" s="13"/>
      <c r="F27" s="13"/>
      <c r="G27" s="13"/>
      <c r="H27" s="16"/>
    </row>
    <row r="28" spans="1:8" s="1" customFormat="1" x14ac:dyDescent="0.25">
      <c r="A28" s="6">
        <v>20</v>
      </c>
      <c r="B28" s="3" t="s">
        <v>35</v>
      </c>
      <c r="C28" s="23">
        <f>77864+197600</f>
        <v>275464</v>
      </c>
      <c r="D28" s="13"/>
      <c r="E28" s="13"/>
      <c r="F28" s="13"/>
      <c r="G28" s="13"/>
      <c r="H28" s="16"/>
    </row>
    <row r="29" spans="1:8" x14ac:dyDescent="0.25">
      <c r="A29" s="6">
        <v>21</v>
      </c>
      <c r="B29" s="3" t="s">
        <v>29</v>
      </c>
      <c r="C29" s="23">
        <f>184740+58500</f>
        <v>243240</v>
      </c>
      <c r="D29" s="13"/>
      <c r="E29" s="13"/>
      <c r="F29" s="13"/>
      <c r="G29" s="13"/>
      <c r="H29" s="16"/>
    </row>
    <row r="30" spans="1:8" ht="30" customHeight="1" x14ac:dyDescent="0.25">
      <c r="A30" s="6">
        <v>22</v>
      </c>
      <c r="B30" s="9" t="s">
        <v>31</v>
      </c>
      <c r="C30" s="23">
        <f>11660+12000+19803+17595+18000+6000</f>
        <v>85058</v>
      </c>
      <c r="D30" s="13"/>
      <c r="E30" s="13"/>
      <c r="F30" s="13"/>
      <c r="G30" s="13"/>
      <c r="H30" s="16"/>
    </row>
    <row r="31" spans="1:8" s="1" customFormat="1" ht="20.25" customHeight="1" x14ac:dyDescent="0.25">
      <c r="A31" s="6">
        <v>23</v>
      </c>
      <c r="B31" s="33" t="s">
        <v>42</v>
      </c>
      <c r="C31" s="24">
        <v>815264</v>
      </c>
      <c r="D31" s="13"/>
      <c r="E31" s="13"/>
      <c r="F31" s="13"/>
      <c r="G31" s="13"/>
      <c r="H31" s="16"/>
    </row>
    <row r="32" spans="1:8" x14ac:dyDescent="0.25">
      <c r="A32" s="31" t="s">
        <v>13</v>
      </c>
      <c r="B32" s="31"/>
      <c r="C32" s="4">
        <f>SUM(C9:C31)</f>
        <v>31058759.32</v>
      </c>
      <c r="D32" s="13"/>
      <c r="E32" s="13"/>
      <c r="F32" s="18"/>
      <c r="G32" s="18"/>
      <c r="H32" s="13"/>
    </row>
    <row r="33" spans="1:8" x14ac:dyDescent="0.25">
      <c r="A33" s="19"/>
      <c r="B33" s="19"/>
      <c r="C33" s="20"/>
      <c r="D33" s="20"/>
      <c r="E33" s="11"/>
      <c r="F33" s="28"/>
      <c r="G33" s="29"/>
      <c r="H33" s="13"/>
    </row>
    <row r="34" spans="1:8" ht="20.25" customHeight="1" x14ac:dyDescent="0.25">
      <c r="A34" s="1"/>
      <c r="B34" s="8" t="s">
        <v>14</v>
      </c>
      <c r="C34" s="26"/>
      <c r="D34" s="27"/>
      <c r="E34" s="11"/>
      <c r="F34" s="1"/>
      <c r="G34" s="1"/>
      <c r="H34" s="1"/>
    </row>
    <row r="35" spans="1:8" x14ac:dyDescent="0.25">
      <c r="A35" s="2" t="s">
        <v>2</v>
      </c>
      <c r="B35" s="6" t="s">
        <v>3</v>
      </c>
      <c r="C35" s="2" t="s">
        <v>4</v>
      </c>
      <c r="D35" s="12"/>
      <c r="E35" s="1"/>
      <c r="F35" s="1"/>
      <c r="G35" s="1"/>
      <c r="H35" s="1"/>
    </row>
    <row r="36" spans="1:8" x14ac:dyDescent="0.25">
      <c r="A36" s="6">
        <v>1</v>
      </c>
      <c r="B36" s="3" t="s">
        <v>5</v>
      </c>
      <c r="C36" s="34">
        <f>88129.5+128056.4</f>
        <v>216185.9</v>
      </c>
      <c r="D36" s="13"/>
      <c r="E36" s="1"/>
      <c r="F36" s="1"/>
      <c r="G36" s="1"/>
      <c r="H36" s="1"/>
    </row>
    <row r="37" spans="1:8" x14ac:dyDescent="0.25">
      <c r="A37" s="6">
        <v>2</v>
      </c>
      <c r="B37" s="3" t="s">
        <v>15</v>
      </c>
      <c r="C37" s="34">
        <f>100000+542945.1+225037+37000+198898.2+36222</f>
        <v>1140102.3</v>
      </c>
      <c r="D37" s="13"/>
      <c r="E37" s="1"/>
      <c r="F37" s="1"/>
      <c r="G37" s="1"/>
      <c r="H37" s="1"/>
    </row>
    <row r="38" spans="1:8" ht="30" x14ac:dyDescent="0.25">
      <c r="A38" s="6">
        <v>3</v>
      </c>
      <c r="B38" s="9" t="s">
        <v>7</v>
      </c>
      <c r="C38" s="34">
        <f>194967.6+10090</f>
        <v>205057.6</v>
      </c>
      <c r="D38" s="13"/>
      <c r="E38" s="1"/>
      <c r="F38" s="1"/>
      <c r="G38" s="1"/>
      <c r="H38" s="1"/>
    </row>
    <row r="39" spans="1:8" x14ac:dyDescent="0.25">
      <c r="A39" s="6">
        <v>4</v>
      </c>
      <c r="B39" s="3" t="s">
        <v>8</v>
      </c>
      <c r="C39" s="34">
        <v>27880</v>
      </c>
      <c r="D39" s="13"/>
      <c r="E39" s="1"/>
      <c r="F39" s="1"/>
      <c r="G39" s="1"/>
      <c r="H39" s="1"/>
    </row>
    <row r="40" spans="1:8" ht="18.75" customHeight="1" x14ac:dyDescent="0.25">
      <c r="A40" s="6">
        <v>5</v>
      </c>
      <c r="B40" s="25" t="s">
        <v>21</v>
      </c>
      <c r="C40" s="34">
        <v>53862</v>
      </c>
      <c r="D40" s="13"/>
      <c r="E40" s="1"/>
      <c r="F40" s="1"/>
      <c r="G40" s="1"/>
      <c r="H40" s="1"/>
    </row>
    <row r="41" spans="1:8" x14ac:dyDescent="0.25">
      <c r="A41" s="6">
        <v>6</v>
      </c>
      <c r="B41" s="3" t="s">
        <v>6</v>
      </c>
      <c r="C41" s="34">
        <f>18700+10400</f>
        <v>29100</v>
      </c>
      <c r="D41" s="13"/>
      <c r="E41" s="1"/>
    </row>
    <row r="42" spans="1:8" s="1" customFormat="1" x14ac:dyDescent="0.25">
      <c r="A42" s="6">
        <v>7</v>
      </c>
      <c r="B42" s="3" t="s">
        <v>22</v>
      </c>
      <c r="C42" s="34">
        <v>49400</v>
      </c>
      <c r="D42" s="13"/>
    </row>
    <row r="43" spans="1:8" s="1" customFormat="1" x14ac:dyDescent="0.25">
      <c r="A43" s="6">
        <v>8</v>
      </c>
      <c r="B43" s="3" t="s">
        <v>23</v>
      </c>
      <c r="C43" s="34">
        <v>14245</v>
      </c>
      <c r="D43" s="13"/>
    </row>
    <row r="44" spans="1:8" s="1" customFormat="1" x14ac:dyDescent="0.25">
      <c r="A44" s="6">
        <v>9</v>
      </c>
      <c r="B44" s="3" t="s">
        <v>24</v>
      </c>
      <c r="C44" s="34">
        <v>19466</v>
      </c>
      <c r="D44" s="13"/>
    </row>
    <row r="45" spans="1:8" s="1" customFormat="1" x14ac:dyDescent="0.25">
      <c r="A45" s="22">
        <v>10</v>
      </c>
      <c r="B45" s="3" t="s">
        <v>9</v>
      </c>
      <c r="C45" s="34">
        <v>111909</v>
      </c>
      <c r="D45" s="13"/>
    </row>
    <row r="46" spans="1:8" s="1" customFormat="1" x14ac:dyDescent="0.25">
      <c r="A46" s="22">
        <v>11</v>
      </c>
      <c r="B46" s="3" t="s">
        <v>36</v>
      </c>
      <c r="C46" s="34">
        <v>605000</v>
      </c>
      <c r="D46" s="13"/>
    </row>
    <row r="47" spans="1:8" s="1" customFormat="1" ht="30" x14ac:dyDescent="0.25">
      <c r="A47" s="6">
        <v>12</v>
      </c>
      <c r="B47" s="9" t="s">
        <v>25</v>
      </c>
      <c r="C47" s="34">
        <v>19155.36</v>
      </c>
      <c r="D47" s="13"/>
    </row>
    <row r="48" spans="1:8" x14ac:dyDescent="0.25">
      <c r="A48" s="6">
        <v>13</v>
      </c>
      <c r="B48" s="3" t="s">
        <v>16</v>
      </c>
      <c r="C48" s="35">
        <v>5230</v>
      </c>
      <c r="D48" s="13"/>
      <c r="E48" s="1"/>
    </row>
    <row r="49" spans="1:5" x14ac:dyDescent="0.25">
      <c r="A49" s="10">
        <v>14</v>
      </c>
      <c r="B49" s="33" t="s">
        <v>42</v>
      </c>
      <c r="C49" s="34">
        <v>84972</v>
      </c>
      <c r="D49" s="13"/>
      <c r="E49" s="1"/>
    </row>
    <row r="50" spans="1:5" x14ac:dyDescent="0.25">
      <c r="A50" s="30" t="s">
        <v>13</v>
      </c>
      <c r="B50" s="30"/>
      <c r="C50" s="4">
        <f>SUM(C36:C49)</f>
        <v>2581565.1599999997</v>
      </c>
      <c r="D50" s="13"/>
      <c r="E50" s="1"/>
    </row>
    <row r="51" spans="1:5" x14ac:dyDescent="0.25">
      <c r="A51" s="1"/>
      <c r="B51" s="1"/>
      <c r="C51" s="7"/>
      <c r="D51" s="7"/>
      <c r="E51" s="7"/>
    </row>
    <row r="52" spans="1:5" x14ac:dyDescent="0.25">
      <c r="A52" s="1"/>
      <c r="B52" s="1"/>
      <c r="C52" s="7"/>
      <c r="D52" s="7"/>
      <c r="E52" s="7"/>
    </row>
    <row r="53" spans="1:5" x14ac:dyDescent="0.25">
      <c r="A53" s="1"/>
      <c r="B53" s="1"/>
      <c r="C53" s="7"/>
      <c r="D53" s="7"/>
      <c r="E53" s="7"/>
    </row>
    <row r="54" spans="1:5" x14ac:dyDescent="0.25">
      <c r="A54" s="1"/>
      <c r="B54" s="1"/>
      <c r="C54" s="7"/>
      <c r="D54" s="7"/>
      <c r="E54" s="7"/>
    </row>
    <row r="55" spans="1:5" x14ac:dyDescent="0.25">
      <c r="A55" s="1"/>
      <c r="B55" s="1"/>
      <c r="C55" s="7"/>
      <c r="D55" s="7"/>
      <c r="E55" s="7"/>
    </row>
    <row r="56" spans="1:5" x14ac:dyDescent="0.25">
      <c r="A56" s="1"/>
      <c r="B56" s="1"/>
      <c r="C56" s="7"/>
      <c r="D56" s="7"/>
      <c r="E56" s="7"/>
    </row>
  </sheetData>
  <mergeCells count="11">
    <mergeCell ref="A2:C2"/>
    <mergeCell ref="A3:C3"/>
    <mergeCell ref="A4:C4"/>
    <mergeCell ref="F7:G7"/>
    <mergeCell ref="B7:B8"/>
    <mergeCell ref="A7:A8"/>
    <mergeCell ref="C34:D34"/>
    <mergeCell ref="F33:G33"/>
    <mergeCell ref="A50:B50"/>
    <mergeCell ref="A32:B32"/>
    <mergeCell ref="C7:C8"/>
  </mergeCells>
  <pageMargins left="0.31496062992125984" right="0.31496062992125984" top="0.74803149606299213" bottom="0.74803149606299213" header="0.31496062992125984" footer="0.31496062992125984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Н. Попова</dc:creator>
  <cp:lastModifiedBy>Мария Н. Попова</cp:lastModifiedBy>
  <cp:lastPrinted>2024-12-27T08:15:05Z</cp:lastPrinted>
  <dcterms:created xsi:type="dcterms:W3CDTF">2024-12-27T02:33:53Z</dcterms:created>
  <dcterms:modified xsi:type="dcterms:W3CDTF">2024-12-27T08:16:47Z</dcterms:modified>
</cp:coreProperties>
</file>